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Лист1!$A$1:$F$124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<sst xmlns="http://schemas.openxmlformats.org/spreadsheetml/2006/main" count="225" uniqueCount="137">
  <si>
    <t xml:space="preserve">
Почта:    domblagostroy@mail.ru</t>
  </si>
  <si>
    <t xml:space="preserve">Предварительная смета</t>
  </si>
  <si>
    <t xml:space="preserve">Приложение №1</t>
  </si>
  <si>
    <t xml:space="preserve">Адрес: г. Краснодар, ул. Красных Партизан, 217, 2 этаж</t>
  </si>
  <si>
    <t xml:space="preserve">Объект: </t>
  </si>
  <si>
    <t xml:space="preserve">Сайт: благоустройство123.рф</t>
  </si>
  <si>
    <t xml:space="preserve">Заказчик:</t>
  </si>
  <si>
    <t xml:space="preserve">Дмитрий +7 962 860-06-03 , гарантия качества 24 месяца</t>
  </si>
  <si>
    <t xml:space="preserve">Составлена: </t>
  </si>
  <si>
    <t xml:space="preserve">№ п/п</t>
  </si>
  <si>
    <t xml:space="preserve">Наименование работ </t>
  </si>
  <si>
    <t xml:space="preserve">Ед. изм.</t>
  </si>
  <si>
    <t xml:space="preserve">Кол-во</t>
  </si>
  <si>
    <t xml:space="preserve">Цена за ед. изм. (руб)</t>
  </si>
  <si>
    <t xml:space="preserve">Стоимость (руб)</t>
  </si>
  <si>
    <t xml:space="preserve">1</t>
  </si>
  <si>
    <t xml:space="preserve">Планировка чернозёма</t>
  </si>
  <si>
    <t xml:space="preserve">Работы:</t>
  </si>
  <si>
    <t xml:space="preserve">Перемещение и планировка чернозёма</t>
  </si>
  <si>
    <t xml:space="preserve">м3</t>
  </si>
  <si>
    <t xml:space="preserve">Материалы:</t>
  </si>
  <si>
    <t xml:space="preserve">Чернозём</t>
  </si>
  <si>
    <t xml:space="preserve">2</t>
  </si>
  <si>
    <t xml:space="preserve">Демонтажные работы:</t>
  </si>
  <si>
    <t xml:space="preserve">Демонтаж тротуарной плитки</t>
  </si>
  <si>
    <t xml:space="preserve">м2</t>
  </si>
  <si>
    <t xml:space="preserve">Демонтаж старой ЦПС</t>
  </si>
  <si>
    <t xml:space="preserve">Чистка плитки</t>
  </si>
  <si>
    <t xml:space="preserve">Демонтаж асфальта</t>
  </si>
  <si>
    <t xml:space="preserve">Демонтаж бетона</t>
  </si>
  <si>
    <t xml:space="preserve">Демонтаж садовых бордюров с учетом складирования на поддон (БР 100.20.8)</t>
  </si>
  <si>
    <t xml:space="preserve">шт.</t>
  </si>
  <si>
    <t xml:space="preserve">Демонтаж дорожных бордюров с учетом складирования на поддон (БР 100.30.15)</t>
  </si>
  <si>
    <t xml:space="preserve">Погрузка: мусора, стройматериалов в бункер (перемещение на объекте) вручную</t>
  </si>
  <si>
    <t xml:space="preserve">3</t>
  </si>
  <si>
    <t xml:space="preserve">Устройство ливневой канализации:</t>
  </si>
  <si>
    <t xml:space="preserve">Выбор грунта в траншеях</t>
  </si>
  <si>
    <t xml:space="preserve">Обратная засыпка </t>
  </si>
  <si>
    <t xml:space="preserve">Устройство трубы Ø110 мм</t>
  </si>
  <si>
    <t xml:space="preserve">м.п.</t>
  </si>
  <si>
    <t xml:space="preserve">Подключение трубы Ø110 мм</t>
  </si>
  <si>
    <t xml:space="preserve">Поднятие горловины колодца до 40 см</t>
  </si>
  <si>
    <t xml:space="preserve">Монтаж люка в проектное положение</t>
  </si>
  <si>
    <t xml:space="preserve">Устройство канала пластикового</t>
  </si>
  <si>
    <t xml:space="preserve">Устройство дождеприёмника с подключением 20</t>
  </si>
  <si>
    <t xml:space="preserve">Устройство дождеприёмника с подключением 30</t>
  </si>
  <si>
    <t xml:space="preserve">Устройство кровельного дождеприёмника с подключением </t>
  </si>
  <si>
    <t xml:space="preserve">Перемещение грунта в бункер (перемещение на объекте) вручную</t>
  </si>
  <si>
    <r>
      <rPr>
        <i val="true"/>
        <sz val="11"/>
        <rFont val="Calibri"/>
        <family val="2"/>
        <charset val="204"/>
      </rPr>
      <t xml:space="preserve">Труба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</si>
  <si>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r>
      <rPr>
        <i val="true"/>
        <sz val="11"/>
        <rFont val="Calibri"/>
        <family val="2"/>
        <charset val="204"/>
      </rPr>
      <t xml:space="preserve">Отвод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</si>
  <si>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r>
      <rPr>
        <i val="true"/>
        <sz val="11"/>
        <rFont val="Calibri"/>
        <family val="2"/>
        <charset val="204"/>
      </rPr>
      <t xml:space="preserve">Муфта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</si>
  <si>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t xml:space="preserve">Обратный крапан</t>
  </si>
  <si>
    <t xml:space="preserve">шт</t>
  </si>
  <si>
    <t xml:space="preserve">Бут (крупный гравий)</t>
  </si>
  <si>
    <t xml:space="preserve">Песок строительный</t>
  </si>
  <si>
    <t xml:space="preserve">Люк чугунный круглый, роза ветров</t>
  </si>
  <si>
    <t xml:space="preserve">Люк чугунный квадратный</t>
  </si>
  <si>
    <t xml:space="preserve">Лоток пластиковый с пластиковой решеткой</t>
  </si>
  <si>
    <t xml:space="preserve">Лоток пластиковый с чугунной решёткой</t>
  </si>
  <si>
    <t xml:space="preserve">Дождеприёмник 200х200х200 мм</t>
  </si>
  <si>
    <t xml:space="preserve">Дождеприёмник 300х300х300 мм </t>
  </si>
  <si>
    <t xml:space="preserve">Кровельный дождеприёмник, серый</t>
  </si>
  <si>
    <t xml:space="preserve">4</t>
  </si>
  <si>
    <t xml:space="preserve">Подготовка основания:</t>
  </si>
  <si>
    <t xml:space="preserve">Нивелировка участка, доработка выбранного корыта, уплотненеие основания спецмашиной</t>
  </si>
  <si>
    <t xml:space="preserve">Вертикальная планировка грунта без учета техники, копка вручную</t>
  </si>
  <si>
    <t xml:space="preserve">Вертикальная планировка старого основания с отбойным молотком без учета техники, копка вручную</t>
  </si>
  <si>
    <t xml:space="preserve">Подготовка основания из ГПС, с уплотнением спецмашиной </t>
  </si>
  <si>
    <t xml:space="preserve">Устройство геотекстиля</t>
  </si>
  <si>
    <t xml:space="preserve">Перемещение: грунта, мусора, стройматериалов в бункер (перемещение на объекте) вручную</t>
  </si>
  <si>
    <t xml:space="preserve">ГПС</t>
  </si>
  <si>
    <t xml:space="preserve">ГПС (довоз 5м3)</t>
  </si>
  <si>
    <t xml:space="preserve">Щебень фр. 5-20 мм</t>
  </si>
  <si>
    <t xml:space="preserve">Геотекстиль 130</t>
  </si>
  <si>
    <t xml:space="preserve">Геотекстиль 200 иглопробивной</t>
  </si>
  <si>
    <t xml:space="preserve">Бетонные работы:</t>
  </si>
  <si>
    <t xml:space="preserve">Приготовление бетона</t>
  </si>
  <si>
    <t xml:space="preserve">Заливка бетона с армировкой, слой от 10 см</t>
  </si>
  <si>
    <t xml:space="preserve">Заливка бетона с сеткой ВР слой до 10 см </t>
  </si>
  <si>
    <t xml:space="preserve">Сетка дорожная</t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</si>
  <si>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10 мм</t>
    </r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</si>
  <si>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12 мм</t>
    </r>
  </si>
  <si>
    <t xml:space="preserve">Проволока вязальная</t>
  </si>
  <si>
    <t xml:space="preserve">кг</t>
  </si>
  <si>
    <t xml:space="preserve">Диск по металлу </t>
  </si>
  <si>
    <t xml:space="preserve">Опалубка</t>
  </si>
  <si>
    <t xml:space="preserve">Скотч, плёнка и прочие расходники</t>
  </si>
  <si>
    <t xml:space="preserve">чек</t>
  </si>
  <si>
    <t xml:space="preserve">Бетон марки М250</t>
  </si>
  <si>
    <t xml:space="preserve">Простой автобетономешалки</t>
  </si>
  <si>
    <t xml:space="preserve">маш.час.</t>
  </si>
  <si>
    <t xml:space="preserve">Бетононасос (15000р минималка)</t>
  </si>
  <si>
    <t xml:space="preserve">Благоустройство территории:</t>
  </si>
  <si>
    <t xml:space="preserve">Устройство тротуарной плитки, брусчатка</t>
  </si>
  <si>
    <t xml:space="preserve">Подрезка тротуарной плитки</t>
  </si>
  <si>
    <t xml:space="preserve">Приготовление цементно песчаной смеси</t>
  </si>
  <si>
    <t xml:space="preserve">Устройство бордюра садового (БР 100.20.8)</t>
  </si>
  <si>
    <t xml:space="preserve">Подготовка основания под садовый бордюр  (БР 100.20.8)</t>
  </si>
  <si>
    <t xml:space="preserve">Подрезка бордюра садового (БР 100.20.8)</t>
  </si>
  <si>
    <t xml:space="preserve">Устройство бордюра дорожного (БР 100.30.15)</t>
  </si>
  <si>
    <t xml:space="preserve">Подготовка основания под дорожный бордюр  (БР 100.30.15)</t>
  </si>
  <si>
    <t xml:space="preserve">Подрезка бордюра дорожного (БР 100.30.15)</t>
  </si>
  <si>
    <t xml:space="preserve">Устройство канала бетонного</t>
  </si>
  <si>
    <t xml:space="preserve">Устройство края бетоном</t>
  </si>
  <si>
    <t xml:space="preserve">Устройство гибкого бордюра</t>
  </si>
  <si>
    <t xml:space="preserve">Разгрузка материалов вручную</t>
  </si>
  <si>
    <t xml:space="preserve">тн.</t>
  </si>
  <si>
    <t xml:space="preserve">Песок в мешках для заполнения швов </t>
  </si>
  <si>
    <t xml:space="preserve">мешок</t>
  </si>
  <si>
    <t xml:space="preserve">Крупнозернистый песок фр. 0-5 мм</t>
  </si>
  <si>
    <t xml:space="preserve">Крупнозернистый песок фр. 0-5 мм (довоз 5м3)</t>
  </si>
  <si>
    <t xml:space="preserve">Цемент М500</t>
  </si>
  <si>
    <t xml:space="preserve">Диск алмазный для подрезки тротуарной плитки</t>
  </si>
  <si>
    <t xml:space="preserve">Тротуарная плитка 20х10х4, серая</t>
  </si>
  <si>
    <t xml:space="preserve">Бордюр садовый 100х20х8 мм, серый</t>
  </si>
  <si>
    <t xml:space="preserve">Бордюр дорожный 100х30х15 мм, серый</t>
  </si>
  <si>
    <t xml:space="preserve">Лоток тротуарный 50х20х6,3 мм, серый</t>
  </si>
  <si>
    <t xml:space="preserve">Пластиковый бордюр 1,5 м (немецкий)</t>
  </si>
  <si>
    <t xml:space="preserve">Дюбель гвоздь</t>
  </si>
  <si>
    <t xml:space="preserve">Механизмы:</t>
  </si>
  <si>
    <t xml:space="preserve">Экскаватор</t>
  </si>
  <si>
    <t xml:space="preserve">Вывоз грунта, асфальтобетона, старых бордюров (камаз)</t>
  </si>
  <si>
    <t xml:space="preserve">рейс</t>
  </si>
  <si>
    <t xml:space="preserve">Доставка материалов (газель)</t>
  </si>
  <si>
    <t xml:space="preserve">Доставка металла </t>
  </si>
  <si>
    <t xml:space="preserve">Доставка материалов (легковой)</t>
  </si>
  <si>
    <t xml:space="preserve">Доставка тротуарной плитки и бордюров  манипулятором на объект</t>
  </si>
  <si>
    <t xml:space="preserve">Контейнер (бункер) если нет отвала на объекте</t>
  </si>
  <si>
    <t xml:space="preserve">Общая механизмов:</t>
  </si>
  <si>
    <t xml:space="preserve">Общая сумма работ:</t>
  </si>
  <si>
    <t xml:space="preserve">Общая сумма материалов:</t>
  </si>
  <si>
    <t xml:space="preserve">Общая сумма работ и материалов:</t>
  </si>
  <si>
    <t xml:space="preserve">Оценка выполненных работ по пятибальной шкале ________</t>
  </si>
  <si>
    <t xml:space="preserve">Комментарии и предложения ______________________________________________________</t>
  </si>
  <si>
    <t xml:space="preserve"> __________________________________________________________________________________</t>
  </si>
  <si>
    <t xml:space="preserve">Заказчик__________________________</t>
  </si>
  <si>
    <t xml:space="preserve">Подрядчик__________________________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</si>
</sst>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i val="true"/>
      <sz val="11"/>
      <name val="Calibri"/>
      <family val="2"/>
      <charset val="204"/>
    </font>
    <font>
      <b val="true"/>
      <i val="true"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tru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6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4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2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tru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0</xdr:row>
      <xdr:rowOff>19080</xdr:rowOff>
    </xdr:from>
    <xdr:to>
      <xdr:col>1</xdr:col>
      <xdr:colOff>3216240</xdr:colOff>
      <xdr:row>2</xdr:row>
      <xdr:rowOff>63360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19080" y="19080"/>
          <a:ext cx="3691080" cy="672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12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E68" activeCellId="0" sqref="E68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7"/>
    <col collapsed="false" customWidth="true" hidden="false" outlineLevel="0" max="2" min="2" style="1" width="48.57"/>
    <col collapsed="false" customWidth="true" hidden="false" outlineLevel="0" max="3" min="3" style="2" width="10.29"/>
    <col collapsed="false" customWidth="true" hidden="false" outlineLevel="0" max="4" min="4" style="2" width="9.29"/>
    <col collapsed="false" customWidth="true" hidden="false" outlineLevel="0" max="5" min="5" style="2" width="10.29"/>
    <col collapsed="false" customWidth="true" hidden="false" outlineLevel="0" max="6" min="6" style="2" width="12.29"/>
    <col collapsed="false" customWidth="true" hidden="false" outlineLevel="0" max="8" min="7" style="2" width="9.13"/>
    <col collapsed="false" customWidth="true" hidden="false" outlineLevel="0" max="10" min="9" style="3" width="9.13"/>
  </cols>
  <sheetData>
    <row r="1" customFormat="false" ht="17.25" hidden="false" customHeight="true" outlineLevel="0" collapsed="false">
      <c r="B1" s="4"/>
      <c r="C1" s="5"/>
      <c r="D1" s="5"/>
      <c r="E1" s="5"/>
      <c r="F1" s="5"/>
    </row>
    <row r="2" customFormat="false" ht="32.25" hidden="false" customHeight="true" outlineLevel="0" collapsed="false">
      <c r="B2" s="4"/>
      <c r="C2" s="5"/>
      <c r="D2" s="5"/>
      <c r="E2" s="5"/>
      <c r="F2" s="5"/>
    </row>
    <row r="3" customFormat="false" ht="16.5" hidden="false" customHeight="true" outlineLevel="0" collapsed="false">
      <c r="A3" s="6" t="s">
        <v>0</v>
      </c>
      <c r="B3" s="6"/>
      <c r="C3" s="5"/>
      <c r="D3" s="5"/>
      <c r="E3" s="5"/>
      <c r="F3" s="5"/>
    </row>
    <row r="4" s="10" customFormat="true" ht="14.25" hidden="false" customHeight="true" outlineLevel="0" collapsed="false">
      <c r="A4" s="7" t="s">
        <v>1</v>
      </c>
      <c r="B4" s="7"/>
      <c r="C4" s="8" t="s">
        <v>2</v>
      </c>
      <c r="D4" s="8"/>
      <c r="E4" s="8"/>
      <c r="F4" s="8"/>
      <c r="G4" s="2"/>
      <c r="H4" s="2"/>
      <c r="I4" s="9"/>
      <c r="J4" s="9"/>
    </row>
    <row r="5" customFormat="false" ht="15" hidden="false" customHeight="true" outlineLevel="0" collapsed="false">
      <c r="A5" s="11" t="s">
        <v>3</v>
      </c>
      <c r="B5" s="11"/>
      <c r="C5" s="12" t="s">
        <v>4</v>
      </c>
      <c r="D5" s="12"/>
      <c r="E5" s="12"/>
      <c r="F5" s="12"/>
    </row>
    <row r="6" customFormat="false" ht="15" hidden="false" customHeight="true" outlineLevel="0" collapsed="false">
      <c r="A6" s="13" t="s">
        <v>5</v>
      </c>
      <c r="B6" s="13"/>
      <c r="C6" s="14" t="s">
        <v>6</v>
      </c>
      <c r="D6" s="14"/>
      <c r="E6" s="14"/>
      <c r="F6" s="14"/>
    </row>
    <row r="7" customFormat="false" ht="15" hidden="false" customHeight="true" outlineLevel="0" collapsed="false">
      <c r="A7" s="13" t="s">
        <v>7</v>
      </c>
      <c r="B7" s="13"/>
      <c r="C7" s="14" t="s">
        <v>8</v>
      </c>
      <c r="D7" s="14"/>
      <c r="E7" s="14"/>
      <c r="F7" s="14"/>
    </row>
    <row r="8" customFormat="false" ht="48.6" hidden="false" customHeight="true" outlineLevel="0" collapsed="false">
      <c r="A8" s="15" t="s">
        <v>9</v>
      </c>
      <c r="B8" s="15" t="s">
        <v>10</v>
      </c>
      <c r="C8" s="16" t="s">
        <v>11</v>
      </c>
      <c r="D8" s="16" t="s">
        <v>12</v>
      </c>
      <c r="E8" s="16" t="s">
        <v>13</v>
      </c>
      <c r="F8" s="16" t="s">
        <v>14</v>
      </c>
    </row>
    <row r="9" customFormat="false" ht="14.45" hidden="false" customHeight="true" outlineLevel="0" collapsed="false">
      <c r="A9" s="17" t="s">
        <v>15</v>
      </c>
      <c r="B9" s="18" t="s">
        <v>16</v>
      </c>
      <c r="C9" s="19" t="n">
        <f aca="false">F12+F10</f>
        <v>0</v>
      </c>
      <c r="D9" s="19"/>
      <c r="E9" s="19"/>
      <c r="F9" s="19"/>
    </row>
    <row r="10" s="28" customFormat="true" ht="14.25" hidden="false" customHeight="true" outlineLevel="0" collapsed="false">
      <c r="A10" s="20"/>
      <c r="B10" s="21" t="s">
        <v>17</v>
      </c>
      <c r="C10" s="22"/>
      <c r="D10" s="23"/>
      <c r="E10" s="23"/>
      <c r="F10" s="24" t="n">
        <f aca="false">F11</f>
        <v>0</v>
      </c>
      <c r="G10" s="25"/>
      <c r="H10" s="26"/>
      <c r="I10" s="27"/>
      <c r="J10" s="27"/>
    </row>
    <row r="11" customFormat="false" ht="15.75" hidden="false" customHeight="true" outlineLevel="0" collapsed="false">
      <c r="A11" s="20"/>
      <c r="B11" s="29" t="s">
        <v>18</v>
      </c>
      <c r="C11" s="30" t="s">
        <v>19</v>
      </c>
      <c r="D11" s="31" t="n">
        <v>0</v>
      </c>
      <c r="E11" s="32" t="n">
        <v>1000</v>
      </c>
      <c r="F11" s="31" t="n">
        <f aca="false">E11*D11</f>
        <v>0</v>
      </c>
    </row>
    <row r="12" s="28" customFormat="true" ht="12.75" hidden="false" customHeight="true" outlineLevel="0" collapsed="false">
      <c r="A12" s="20"/>
      <c r="B12" s="21" t="s">
        <v>20</v>
      </c>
      <c r="C12" s="22"/>
      <c r="D12" s="23"/>
      <c r="E12" s="23"/>
      <c r="F12" s="24" t="n">
        <f aca="false">F13</f>
        <v>0</v>
      </c>
      <c r="G12" s="25"/>
      <c r="H12" s="26"/>
      <c r="I12" s="27"/>
      <c r="J12" s="27"/>
    </row>
    <row r="13" customFormat="false" ht="18" hidden="false" customHeight="true" outlineLevel="0" collapsed="false">
      <c r="A13" s="20"/>
      <c r="B13" s="29" t="s">
        <v>21</v>
      </c>
      <c r="C13" s="30" t="s">
        <v>19</v>
      </c>
      <c r="D13" s="31" t="n">
        <f aca="false">D11</f>
        <v>0</v>
      </c>
      <c r="E13" s="32" t="n">
        <v>600</v>
      </c>
      <c r="F13" s="31" t="n">
        <f aca="false">E13*D13</f>
        <v>0</v>
      </c>
    </row>
    <row r="14" s="35" customFormat="true" ht="15.75" hidden="false" customHeight="true" outlineLevel="0" collapsed="false">
      <c r="A14" s="17" t="s">
        <v>22</v>
      </c>
      <c r="B14" s="18" t="s">
        <v>23</v>
      </c>
      <c r="C14" s="19" t="n">
        <f aca="false">SUM(F15:F22)</f>
        <v>0</v>
      </c>
      <c r="D14" s="19"/>
      <c r="E14" s="19"/>
      <c r="F14" s="19"/>
      <c r="G14" s="33"/>
      <c r="H14" s="33"/>
      <c r="I14" s="34"/>
      <c r="J14" s="34"/>
    </row>
    <row r="15" customFormat="false" ht="13.8" hidden="false" customHeight="false" outlineLevel="0" collapsed="false">
      <c r="A15" s="20"/>
      <c r="B15" s="13" t="s">
        <v>24</v>
      </c>
      <c r="C15" s="36" t="s">
        <v>25</v>
      </c>
      <c r="D15" s="37" t="n">
        <v>0</v>
      </c>
      <c r="E15" s="37" t="n">
        <v>100</v>
      </c>
      <c r="F15" s="37" t="n">
        <f aca="false">E15*D15</f>
        <v>0</v>
      </c>
    </row>
    <row r="16" customFormat="false" ht="13.8" hidden="false" customHeight="false" outlineLevel="0" collapsed="false">
      <c r="A16" s="20"/>
      <c r="B16" s="13" t="s">
        <v>26</v>
      </c>
      <c r="C16" s="36" t="s">
        <v>25</v>
      </c>
      <c r="D16" s="37" t="n">
        <v>0</v>
      </c>
      <c r="E16" s="37" t="n">
        <v>100</v>
      </c>
      <c r="F16" s="37" t="n">
        <f aca="false">E16*D16</f>
        <v>0</v>
      </c>
    </row>
    <row r="17" customFormat="false" ht="13.8" hidden="false" customHeight="false" outlineLevel="0" collapsed="false">
      <c r="A17" s="20"/>
      <c r="B17" s="13" t="s">
        <v>27</v>
      </c>
      <c r="C17" s="36" t="s">
        <v>25</v>
      </c>
      <c r="D17" s="37" t="n">
        <v>0</v>
      </c>
      <c r="E17" s="37" t="n">
        <v>100</v>
      </c>
      <c r="F17" s="37" t="n">
        <f aca="false">E17*D17</f>
        <v>0</v>
      </c>
    </row>
    <row r="18" customFormat="false" ht="18" hidden="false" customHeight="true" outlineLevel="0" collapsed="false">
      <c r="A18" s="20"/>
      <c r="B18" s="29" t="s">
        <v>28</v>
      </c>
      <c r="C18" s="30" t="s">
        <v>25</v>
      </c>
      <c r="D18" s="31" t="n">
        <v>0</v>
      </c>
      <c r="E18" s="32" t="n">
        <v>100</v>
      </c>
      <c r="F18" s="31" t="n">
        <f aca="false">E18*D18</f>
        <v>0</v>
      </c>
    </row>
    <row r="19" customFormat="false" ht="18" hidden="false" customHeight="true" outlineLevel="0" collapsed="false">
      <c r="A19" s="20"/>
      <c r="B19" s="29" t="s">
        <v>29</v>
      </c>
      <c r="C19" s="30" t="s">
        <v>19</v>
      </c>
      <c r="D19" s="31" t="n">
        <v>0</v>
      </c>
      <c r="E19" s="32" t="n">
        <v>10000</v>
      </c>
      <c r="F19" s="31" t="n">
        <f aca="false">E19*D19</f>
        <v>0</v>
      </c>
    </row>
    <row r="20" customFormat="false" ht="30" hidden="false" customHeight="true" outlineLevel="0" collapsed="false">
      <c r="A20" s="20"/>
      <c r="B20" s="13" t="s">
        <v>30</v>
      </c>
      <c r="C20" s="36" t="s">
        <v>31</v>
      </c>
      <c r="D20" s="37" t="n">
        <v>0</v>
      </c>
      <c r="E20" s="37" t="n">
        <v>150</v>
      </c>
      <c r="F20" s="37" t="n">
        <f aca="false">D20*E20</f>
        <v>0</v>
      </c>
    </row>
    <row r="21" customFormat="false" ht="30" hidden="false" customHeight="true" outlineLevel="0" collapsed="false">
      <c r="A21" s="20"/>
      <c r="B21" s="13" t="s">
        <v>32</v>
      </c>
      <c r="C21" s="36" t="s">
        <v>31</v>
      </c>
      <c r="D21" s="37" t="n">
        <v>0</v>
      </c>
      <c r="E21" s="37" t="n">
        <v>250</v>
      </c>
      <c r="F21" s="37" t="n">
        <f aca="false">E21*D21</f>
        <v>0</v>
      </c>
    </row>
    <row r="22" customFormat="false" ht="30" hidden="false" customHeight="true" outlineLevel="0" collapsed="false">
      <c r="A22" s="20"/>
      <c r="B22" s="13" t="s">
        <v>33</v>
      </c>
      <c r="C22" s="36" t="s">
        <v>19</v>
      </c>
      <c r="D22" s="37" t="n">
        <v>0</v>
      </c>
      <c r="E22" s="37" t="n">
        <v>1000</v>
      </c>
      <c r="F22" s="37" t="n">
        <f aca="false">E22*D22</f>
        <v>0</v>
      </c>
    </row>
    <row r="23" s="35" customFormat="true" ht="15.75" hidden="false" customHeight="true" outlineLevel="0" collapsed="false">
      <c r="A23" s="17" t="s">
        <v>34</v>
      </c>
      <c r="B23" s="18" t="s">
        <v>35</v>
      </c>
      <c r="C23" s="19" t="n">
        <f aca="false">F24+F36</f>
        <v>0</v>
      </c>
      <c r="D23" s="19"/>
      <c r="E23" s="19"/>
      <c r="F23" s="19"/>
      <c r="G23" s="33"/>
      <c r="H23" s="33"/>
      <c r="I23" s="34"/>
      <c r="J23" s="34"/>
    </row>
    <row r="24" s="28" customFormat="true" ht="14.25" hidden="false" customHeight="true" outlineLevel="0" collapsed="false">
      <c r="A24" s="20"/>
      <c r="B24" s="21" t="s">
        <v>17</v>
      </c>
      <c r="C24" s="22"/>
      <c r="D24" s="23"/>
      <c r="E24" s="23"/>
      <c r="F24" s="24" t="n">
        <f aca="false">SUM(F25:F35)</f>
        <v>0</v>
      </c>
      <c r="G24" s="25"/>
      <c r="H24" s="26"/>
      <c r="I24" s="27"/>
      <c r="J24" s="27"/>
    </row>
    <row r="25" customFormat="false" ht="18" hidden="false" customHeight="true" outlineLevel="0" collapsed="false">
      <c r="A25" s="20"/>
      <c r="B25" s="29" t="s">
        <v>36</v>
      </c>
      <c r="C25" s="30" t="s">
        <v>19</v>
      </c>
      <c r="D25" s="31" t="n">
        <f aca="false">D27*0.5*0.5</f>
        <v>0</v>
      </c>
      <c r="E25" s="32" t="n">
        <v>1200</v>
      </c>
      <c r="F25" s="31" t="n">
        <f aca="false">D25*E25</f>
        <v>0</v>
      </c>
    </row>
    <row r="26" customFormat="false" ht="18" hidden="false" customHeight="true" outlineLevel="0" collapsed="false">
      <c r="A26" s="20"/>
      <c r="B26" s="29" t="s">
        <v>37</v>
      </c>
      <c r="C26" s="30" t="s">
        <v>19</v>
      </c>
      <c r="D26" s="31" t="n">
        <f aca="false">D25</f>
        <v>0</v>
      </c>
      <c r="E26" s="32" t="n">
        <v>700</v>
      </c>
      <c r="F26" s="31" t="n">
        <f aca="false">E26*D26</f>
        <v>0</v>
      </c>
    </row>
    <row r="27" customFormat="false" ht="18" hidden="false" customHeight="true" outlineLevel="0" collapsed="false">
      <c r="A27" s="20"/>
      <c r="B27" s="29" t="s">
        <v>38</v>
      </c>
      <c r="C27" s="30" t="s">
        <v>39</v>
      </c>
      <c r="D27" s="31" t="n">
        <v>0</v>
      </c>
      <c r="E27" s="32" t="n">
        <v>400</v>
      </c>
      <c r="F27" s="31" t="n">
        <f aca="false">D27*E27</f>
        <v>0</v>
      </c>
    </row>
    <row r="28" customFormat="false" ht="18" hidden="false" customHeight="true" outlineLevel="0" collapsed="false">
      <c r="A28" s="20"/>
      <c r="B28" s="29" t="s">
        <v>40</v>
      </c>
      <c r="C28" s="30" t="s">
        <v>31</v>
      </c>
      <c r="D28" s="31" t="n">
        <v>0</v>
      </c>
      <c r="E28" s="32" t="n">
        <v>500</v>
      </c>
      <c r="F28" s="31" t="n">
        <f aca="false">D28*E28</f>
        <v>0</v>
      </c>
    </row>
    <row r="29" customFormat="false" ht="18" hidden="false" customHeight="true" outlineLevel="0" collapsed="false">
      <c r="A29" s="20"/>
      <c r="B29" s="29" t="s">
        <v>41</v>
      </c>
      <c r="C29" s="30" t="s">
        <v>31</v>
      </c>
      <c r="D29" s="31" t="n">
        <v>0</v>
      </c>
      <c r="E29" s="32" t="n">
        <v>2500</v>
      </c>
      <c r="F29" s="31" t="n">
        <f aca="false">E29*D29</f>
        <v>0</v>
      </c>
    </row>
    <row r="30" customFormat="false" ht="18" hidden="false" customHeight="true" outlineLevel="0" collapsed="false">
      <c r="A30" s="20"/>
      <c r="B30" s="29" t="s">
        <v>42</v>
      </c>
      <c r="C30" s="30" t="s">
        <v>31</v>
      </c>
      <c r="D30" s="31" t="n">
        <v>0</v>
      </c>
      <c r="E30" s="32" t="n">
        <v>2000</v>
      </c>
      <c r="F30" s="31" t="n">
        <f aca="false">E30*D30</f>
        <v>0</v>
      </c>
    </row>
    <row r="31" customFormat="false" ht="18" hidden="false" customHeight="true" outlineLevel="0" collapsed="false">
      <c r="A31" s="20"/>
      <c r="B31" s="29" t="s">
        <v>43</v>
      </c>
      <c r="C31" s="30" t="s">
        <v>31</v>
      </c>
      <c r="D31" s="31" t="n">
        <v>0</v>
      </c>
      <c r="E31" s="32" t="n">
        <v>500</v>
      </c>
      <c r="F31" s="31" t="n">
        <f aca="false">D31*E31</f>
        <v>0</v>
      </c>
    </row>
    <row r="32" customFormat="false" ht="18" hidden="false" customHeight="true" outlineLevel="0" collapsed="false">
      <c r="A32" s="20"/>
      <c r="B32" s="29" t="s">
        <v>44</v>
      </c>
      <c r="C32" s="30" t="s">
        <v>31</v>
      </c>
      <c r="D32" s="31" t="n">
        <v>0</v>
      </c>
      <c r="E32" s="32" t="n">
        <v>1000</v>
      </c>
      <c r="F32" s="31" t="n">
        <f aca="false">E32*D32</f>
        <v>0</v>
      </c>
    </row>
    <row r="33" customFormat="false" ht="18" hidden="false" customHeight="true" outlineLevel="0" collapsed="false">
      <c r="A33" s="20"/>
      <c r="B33" s="29" t="s">
        <v>45</v>
      </c>
      <c r="C33" s="30" t="s">
        <v>31</v>
      </c>
      <c r="D33" s="31" t="n">
        <v>0</v>
      </c>
      <c r="E33" s="32" t="n">
        <v>1500</v>
      </c>
      <c r="F33" s="31" t="n">
        <f aca="false">E33*D33</f>
        <v>0</v>
      </c>
    </row>
    <row r="34" customFormat="false" ht="31.5" hidden="false" customHeight="true" outlineLevel="0" collapsed="false">
      <c r="A34" s="20"/>
      <c r="B34" s="29" t="s">
        <v>46</v>
      </c>
      <c r="C34" s="30" t="s">
        <v>31</v>
      </c>
      <c r="D34" s="31" t="n">
        <v>0</v>
      </c>
      <c r="E34" s="32" t="n">
        <v>1500</v>
      </c>
      <c r="F34" s="31" t="n">
        <f aca="false">E34*D34</f>
        <v>0</v>
      </c>
    </row>
    <row r="35" customFormat="false" ht="30" hidden="false" customHeight="true" outlineLevel="0" collapsed="false">
      <c r="A35" s="20"/>
      <c r="B35" s="13" t="s">
        <v>47</v>
      </c>
      <c r="C35" s="36" t="s">
        <v>19</v>
      </c>
      <c r="D35" s="37" t="n">
        <v>0</v>
      </c>
      <c r="E35" s="37" t="n">
        <v>1000</v>
      </c>
      <c r="F35" s="37" t="n">
        <f aca="false">E35*D35</f>
        <v>0</v>
      </c>
    </row>
    <row r="36" s="28" customFormat="true" ht="12.75" hidden="false" customHeight="true" outlineLevel="0" collapsed="false">
      <c r="A36" s="20"/>
      <c r="B36" s="21" t="s">
        <v>20</v>
      </c>
      <c r="C36" s="22"/>
      <c r="D36" s="23"/>
      <c r="E36" s="23"/>
      <c r="F36" s="24" t="n">
        <f aca="false">SUM(F37:F49)</f>
        <v>0</v>
      </c>
      <c r="G36" s="25"/>
      <c r="H36" s="26"/>
      <c r="I36" s="27"/>
      <c r="J36" s="27"/>
    </row>
    <row r="37" customFormat="false" ht="18" hidden="false" customHeight="true" outlineLevel="0" collapsed="false">
      <c r="A37" s="20"/>
      <c r="B37" s="29" t="s">
        <v>48</v>
      </c>
      <c r="C37" s="30" t="s">
        <v>39</v>
      </c>
      <c r="D37" s="31" t="n">
        <f aca="false">D27</f>
        <v>0</v>
      </c>
      <c r="E37" s="32" t="n">
        <v>250</v>
      </c>
      <c r="F37" s="31" t="n">
        <f aca="false">E37*D37</f>
        <v>0</v>
      </c>
    </row>
    <row r="38" customFormat="false" ht="18" hidden="false" customHeight="true" outlineLevel="0" collapsed="false">
      <c r="A38" s="20"/>
      <c r="B38" s="29" t="s">
        <v>49</v>
      </c>
      <c r="C38" s="30" t="s">
        <v>31</v>
      </c>
      <c r="D38" s="31" t="n">
        <v>0</v>
      </c>
      <c r="E38" s="32" t="n">
        <v>210</v>
      </c>
      <c r="F38" s="31" t="n">
        <f aca="false">E38*D38</f>
        <v>0</v>
      </c>
    </row>
    <row r="39" customFormat="false" ht="18" hidden="false" customHeight="true" outlineLevel="0" collapsed="false">
      <c r="A39" s="20"/>
      <c r="B39" s="29" t="s">
        <v>50</v>
      </c>
      <c r="C39" s="30" t="s">
        <v>31</v>
      </c>
      <c r="D39" s="31" t="n">
        <v>0</v>
      </c>
      <c r="E39" s="32" t="n">
        <v>185</v>
      </c>
      <c r="F39" s="31" t="n">
        <f aca="false">E39*D39</f>
        <v>0</v>
      </c>
    </row>
    <row r="40" customFormat="false" ht="18" hidden="false" customHeight="true" outlineLevel="0" collapsed="false">
      <c r="A40" s="20"/>
      <c r="B40" s="29" t="s">
        <v>51</v>
      </c>
      <c r="C40" s="30" t="s">
        <v>52</v>
      </c>
      <c r="D40" s="31" t="n">
        <v>0</v>
      </c>
      <c r="E40" s="32" t="n">
        <v>2800</v>
      </c>
      <c r="F40" s="31" t="n">
        <f aca="false">E40*D40</f>
        <v>0</v>
      </c>
    </row>
    <row r="41" customFormat="false" ht="18" hidden="false" customHeight="true" outlineLevel="0" collapsed="false">
      <c r="A41" s="20"/>
      <c r="B41" s="29" t="s">
        <v>53</v>
      </c>
      <c r="C41" s="30" t="s">
        <v>19</v>
      </c>
      <c r="D41" s="31" t="n">
        <f aca="false">D25</f>
        <v>0</v>
      </c>
      <c r="E41" s="32" t="n">
        <v>1400</v>
      </c>
      <c r="F41" s="31" t="n">
        <f aca="false">E41*D41</f>
        <v>0</v>
      </c>
    </row>
    <row r="42" customFormat="false" ht="18" hidden="false" customHeight="true" outlineLevel="0" collapsed="false">
      <c r="A42" s="20"/>
      <c r="B42" s="29" t="s">
        <v>54</v>
      </c>
      <c r="C42" s="30" t="s">
        <v>19</v>
      </c>
      <c r="D42" s="31" t="n">
        <f aca="false">D26</f>
        <v>0</v>
      </c>
      <c r="E42" s="32" t="n">
        <v>950</v>
      </c>
      <c r="F42" s="31" t="n">
        <f aca="false">E42*D42</f>
        <v>0</v>
      </c>
    </row>
    <row r="43" customFormat="false" ht="18" hidden="false" customHeight="true" outlineLevel="0" collapsed="false">
      <c r="A43" s="20"/>
      <c r="B43" s="29" t="s">
        <v>55</v>
      </c>
      <c r="C43" s="30" t="s">
        <v>31</v>
      </c>
      <c r="D43" s="31" t="n">
        <v>0</v>
      </c>
      <c r="E43" s="32" t="n">
        <v>15500</v>
      </c>
      <c r="F43" s="31" t="n">
        <f aca="false">E43*D43</f>
        <v>0</v>
      </c>
    </row>
    <row r="44" customFormat="false" ht="18" hidden="false" customHeight="true" outlineLevel="0" collapsed="false">
      <c r="A44" s="20"/>
      <c r="B44" s="29" t="s">
        <v>56</v>
      </c>
      <c r="C44" s="30" t="s">
        <v>31</v>
      </c>
      <c r="D44" s="31" t="n">
        <v>0</v>
      </c>
      <c r="E44" s="32" t="n">
        <v>8000</v>
      </c>
      <c r="F44" s="31" t="n">
        <f aca="false">E44*D44</f>
        <v>0</v>
      </c>
    </row>
    <row r="45" customFormat="false" ht="18" hidden="false" customHeight="true" outlineLevel="0" collapsed="false">
      <c r="A45" s="20"/>
      <c r="B45" s="29" t="s">
        <v>57</v>
      </c>
      <c r="C45" s="30" t="s">
        <v>39</v>
      </c>
      <c r="D45" s="31" t="n">
        <v>0</v>
      </c>
      <c r="E45" s="32" t="n">
        <v>910</v>
      </c>
      <c r="F45" s="31" t="n">
        <f aca="false">E45*D45</f>
        <v>0</v>
      </c>
    </row>
    <row r="46" customFormat="false" ht="18" hidden="false" customHeight="true" outlineLevel="0" collapsed="false">
      <c r="A46" s="20"/>
      <c r="B46" s="29" t="s">
        <v>58</v>
      </c>
      <c r="C46" s="30" t="s">
        <v>39</v>
      </c>
      <c r="D46" s="31" t="n">
        <f aca="false">D31</f>
        <v>0</v>
      </c>
      <c r="E46" s="32" t="n">
        <v>2170</v>
      </c>
      <c r="F46" s="31" t="n">
        <f aca="false">D46*E46</f>
        <v>0</v>
      </c>
    </row>
    <row r="47" customFormat="false" ht="15" hidden="false" customHeight="false" outlineLevel="0" collapsed="false">
      <c r="A47" s="20"/>
      <c r="B47" s="13" t="s">
        <v>59</v>
      </c>
      <c r="C47" s="36" t="s">
        <v>31</v>
      </c>
      <c r="D47" s="37" t="n">
        <f aca="false">D32</f>
        <v>0</v>
      </c>
      <c r="E47" s="37" t="n">
        <v>500</v>
      </c>
      <c r="F47" s="37" t="n">
        <f aca="false">E47*D47</f>
        <v>0</v>
      </c>
    </row>
    <row r="48" customFormat="false" ht="15" hidden="false" customHeight="false" outlineLevel="0" collapsed="false">
      <c r="A48" s="20"/>
      <c r="B48" s="13" t="s">
        <v>60</v>
      </c>
      <c r="C48" s="36" t="s">
        <v>31</v>
      </c>
      <c r="D48" s="37" t="n">
        <f aca="false">D33</f>
        <v>0</v>
      </c>
      <c r="E48" s="37" t="n">
        <v>1100</v>
      </c>
      <c r="F48" s="37" t="n">
        <f aca="false">E48*D48</f>
        <v>0</v>
      </c>
    </row>
    <row r="49" customFormat="false" ht="18" hidden="false" customHeight="true" outlineLevel="0" collapsed="false">
      <c r="A49" s="20"/>
      <c r="B49" s="29" t="s">
        <v>61</v>
      </c>
      <c r="C49" s="30" t="s">
        <v>31</v>
      </c>
      <c r="D49" s="31" t="n">
        <f aca="false">D34</f>
        <v>0</v>
      </c>
      <c r="E49" s="32" t="n">
        <v>865</v>
      </c>
      <c r="F49" s="31" t="n">
        <f aca="false">E49*D49</f>
        <v>0</v>
      </c>
    </row>
    <row r="50" customFormat="false" ht="15.75" hidden="false" customHeight="true" outlineLevel="0" collapsed="false">
      <c r="A50" s="17" t="s">
        <v>62</v>
      </c>
      <c r="B50" s="18" t="s">
        <v>63</v>
      </c>
      <c r="C50" s="19" t="n">
        <f aca="false">F51+F58</f>
        <v>0</v>
      </c>
      <c r="D50" s="19"/>
      <c r="E50" s="19"/>
      <c r="F50" s="19"/>
    </row>
    <row r="51" s="28" customFormat="true" ht="14.25" hidden="false" customHeight="true" outlineLevel="0" collapsed="false">
      <c r="A51" s="20"/>
      <c r="B51" s="21" t="s">
        <v>17</v>
      </c>
      <c r="C51" s="22"/>
      <c r="D51" s="23"/>
      <c r="E51" s="23"/>
      <c r="F51" s="24" t="n">
        <f aca="false">SUM(F52:F57)</f>
        <v>0</v>
      </c>
      <c r="G51" s="25"/>
      <c r="H51" s="26"/>
      <c r="I51" s="27"/>
      <c r="J51" s="27"/>
    </row>
    <row r="52" customFormat="false" ht="32.25" hidden="false" customHeight="true" outlineLevel="0" collapsed="false">
      <c r="A52" s="20"/>
      <c r="B52" s="13" t="s">
        <v>64</v>
      </c>
      <c r="C52" s="36" t="s">
        <v>25</v>
      </c>
      <c r="D52" s="37" t="n">
        <v>0</v>
      </c>
      <c r="E52" s="37" t="n">
        <v>100</v>
      </c>
      <c r="F52" s="37" t="n">
        <f aca="false">E52*D52</f>
        <v>0</v>
      </c>
    </row>
    <row r="53" customFormat="false" ht="30" hidden="false" customHeight="true" outlineLevel="0" collapsed="false">
      <c r="A53" s="20"/>
      <c r="B53" s="13" t="s">
        <v>65</v>
      </c>
      <c r="C53" s="36" t="s">
        <v>19</v>
      </c>
      <c r="D53" s="37" t="n">
        <v>0</v>
      </c>
      <c r="E53" s="37" t="n">
        <v>1200</v>
      </c>
      <c r="F53" s="37" t="n">
        <f aca="false">E53*D53</f>
        <v>0</v>
      </c>
    </row>
    <row r="54" customFormat="false" ht="35.05" hidden="false" customHeight="true" outlineLevel="0" collapsed="false">
      <c r="A54" s="20"/>
      <c r="B54" s="13" t="s">
        <v>66</v>
      </c>
      <c r="C54" s="36" t="s">
        <v>19</v>
      </c>
      <c r="D54" s="37" t="n">
        <v>0</v>
      </c>
      <c r="E54" s="37" t="n">
        <v>1800</v>
      </c>
      <c r="F54" s="37" t="n">
        <f aca="false">E54*D54</f>
        <v>0</v>
      </c>
    </row>
    <row r="55" customFormat="false" ht="30" hidden="false" customHeight="true" outlineLevel="0" collapsed="false">
      <c r="A55" s="20"/>
      <c r="B55" s="13" t="s">
        <v>67</v>
      </c>
      <c r="C55" s="36" t="s">
        <v>19</v>
      </c>
      <c r="D55" s="37" t="n">
        <v>0</v>
      </c>
      <c r="E55" s="37" t="n">
        <v>1200</v>
      </c>
      <c r="F55" s="37" t="n">
        <f aca="false">E55*D55</f>
        <v>0</v>
      </c>
    </row>
    <row r="56" customFormat="false" ht="18" hidden="false" customHeight="true" outlineLevel="0" collapsed="false">
      <c r="A56" s="20"/>
      <c r="B56" s="29" t="s">
        <v>68</v>
      </c>
      <c r="C56" s="30" t="s">
        <v>25</v>
      </c>
      <c r="D56" s="31" t="n">
        <f aca="false">D55</f>
        <v>0</v>
      </c>
      <c r="E56" s="32" t="n">
        <v>30</v>
      </c>
      <c r="F56" s="31" t="n">
        <f aca="false">E56*D56</f>
        <v>0</v>
      </c>
    </row>
    <row r="57" customFormat="false" ht="30.75" hidden="false" customHeight="true" outlineLevel="0" collapsed="false">
      <c r="A57" s="20"/>
      <c r="B57" s="13" t="s">
        <v>69</v>
      </c>
      <c r="C57" s="36" t="s">
        <v>19</v>
      </c>
      <c r="D57" s="37" t="n">
        <v>0</v>
      </c>
      <c r="E57" s="37" t="n">
        <v>1000</v>
      </c>
      <c r="F57" s="37" t="n">
        <f aca="false">E57*D57</f>
        <v>0</v>
      </c>
    </row>
    <row r="58" s="28" customFormat="true" ht="12.75" hidden="false" customHeight="true" outlineLevel="0" collapsed="false">
      <c r="A58" s="20"/>
      <c r="B58" s="21" t="s">
        <v>20</v>
      </c>
      <c r="C58" s="22"/>
      <c r="D58" s="23"/>
      <c r="E58" s="23"/>
      <c r="F58" s="24" t="n">
        <f aca="false">SUM(F59:F63)</f>
        <v>0</v>
      </c>
      <c r="G58" s="25"/>
      <c r="H58" s="26"/>
      <c r="I58" s="27"/>
      <c r="J58" s="27"/>
    </row>
    <row r="59" customFormat="false" ht="18" hidden="false" customHeight="true" outlineLevel="0" collapsed="false">
      <c r="A59" s="20"/>
      <c r="B59" s="29" t="s">
        <v>70</v>
      </c>
      <c r="C59" s="30" t="s">
        <v>19</v>
      </c>
      <c r="D59" s="31" t="n">
        <v>0</v>
      </c>
      <c r="E59" s="32" t="n">
        <v>1100</v>
      </c>
      <c r="F59" s="31" t="n">
        <f aca="false">E59*D59</f>
        <v>0</v>
      </c>
    </row>
    <row r="60" customFormat="false" ht="18" hidden="false" customHeight="true" outlineLevel="0" collapsed="false">
      <c r="A60" s="20"/>
      <c r="B60" s="29" t="s">
        <v>71</v>
      </c>
      <c r="C60" s="30" t="s">
        <v>19</v>
      </c>
      <c r="D60" s="31" t="n">
        <v>0</v>
      </c>
      <c r="E60" s="32" t="n">
        <v>1350</v>
      </c>
      <c r="F60" s="31" t="n">
        <f aca="false">E60*D60</f>
        <v>0</v>
      </c>
    </row>
    <row r="61" customFormat="false" ht="18" hidden="false" customHeight="true" outlineLevel="0" collapsed="false">
      <c r="A61" s="20"/>
      <c r="B61" s="29" t="s">
        <v>72</v>
      </c>
      <c r="C61" s="30" t="s">
        <v>19</v>
      </c>
      <c r="D61" s="31" t="n">
        <v>0</v>
      </c>
      <c r="E61" s="32" t="n">
        <v>1100</v>
      </c>
      <c r="F61" s="31" t="n">
        <f aca="false">E61*D61</f>
        <v>0</v>
      </c>
    </row>
    <row r="62" customFormat="false" ht="18" hidden="false" customHeight="true" outlineLevel="0" collapsed="false">
      <c r="A62" s="20"/>
      <c r="B62" s="29" t="s">
        <v>73</v>
      </c>
      <c r="C62" s="30" t="s">
        <v>25</v>
      </c>
      <c r="D62" s="31" t="n">
        <f aca="false">D56*1.2</f>
        <v>0</v>
      </c>
      <c r="E62" s="32" t="n">
        <v>44</v>
      </c>
      <c r="F62" s="31" t="n">
        <f aca="false">D62*E62</f>
        <v>0</v>
      </c>
    </row>
    <row r="63" customFormat="false" ht="18" hidden="false" customHeight="true" outlineLevel="0" collapsed="false">
      <c r="A63" s="20"/>
      <c r="B63" s="29" t="s">
        <v>74</v>
      </c>
      <c r="C63" s="30" t="s">
        <v>25</v>
      </c>
      <c r="D63" s="31" t="n">
        <v>0</v>
      </c>
      <c r="E63" s="32" t="n">
        <v>72</v>
      </c>
      <c r="F63" s="31" t="n">
        <f aca="false">D63*E63</f>
        <v>0</v>
      </c>
    </row>
    <row r="64" customFormat="false" ht="15" hidden="false" customHeight="false" outlineLevel="0" collapsed="false">
      <c r="A64" s="17"/>
      <c r="B64" s="18" t="s">
        <v>75</v>
      </c>
      <c r="C64" s="19" t="n">
        <f aca="false">F65+F69</f>
        <v>0</v>
      </c>
      <c r="D64" s="19"/>
      <c r="E64" s="19"/>
      <c r="F64" s="19"/>
    </row>
    <row r="65" s="28" customFormat="true" ht="14.25" hidden="false" customHeight="true" outlineLevel="0" collapsed="false">
      <c r="A65" s="20"/>
      <c r="B65" s="21" t="s">
        <v>17</v>
      </c>
      <c r="C65" s="22"/>
      <c r="D65" s="23"/>
      <c r="E65" s="23"/>
      <c r="F65" s="24" t="n">
        <f aca="false">SUM(F66:F68)</f>
        <v>0</v>
      </c>
      <c r="G65" s="25"/>
      <c r="H65" s="26"/>
      <c r="I65" s="27"/>
      <c r="J65" s="27"/>
    </row>
    <row r="66" customFormat="false" ht="18" hidden="false" customHeight="true" outlineLevel="0" collapsed="false">
      <c r="A66" s="20"/>
      <c r="B66" s="29" t="s">
        <v>76</v>
      </c>
      <c r="C66" s="30" t="s">
        <v>19</v>
      </c>
      <c r="D66" s="31" t="n">
        <v>0</v>
      </c>
      <c r="E66" s="32" t="n">
        <v>1500</v>
      </c>
      <c r="F66" s="31" t="n">
        <f aca="false">E66*D66</f>
        <v>0</v>
      </c>
    </row>
    <row r="67" customFormat="false" ht="18" hidden="false" customHeight="true" outlineLevel="0" collapsed="false">
      <c r="A67" s="20"/>
      <c r="B67" s="29" t="s">
        <v>77</v>
      </c>
      <c r="C67" s="30" t="s">
        <v>19</v>
      </c>
      <c r="D67" s="31" t="n">
        <v>0</v>
      </c>
      <c r="E67" s="32" t="n">
        <v>4000</v>
      </c>
      <c r="F67" s="31" t="n">
        <f aca="false">D67*E67</f>
        <v>0</v>
      </c>
    </row>
    <row r="68" customFormat="false" ht="18" hidden="false" customHeight="true" outlineLevel="0" collapsed="false">
      <c r="A68" s="20"/>
      <c r="B68" s="29" t="s">
        <v>78</v>
      </c>
      <c r="C68" s="30" t="s">
        <v>25</v>
      </c>
      <c r="D68" s="31" t="n">
        <v>0</v>
      </c>
      <c r="E68" s="32" t="n">
        <v>350</v>
      </c>
      <c r="F68" s="31" t="n">
        <f aca="false">D68*E68</f>
        <v>0</v>
      </c>
    </row>
    <row r="69" s="28" customFormat="true" ht="12.75" hidden="false" customHeight="true" outlineLevel="0" collapsed="false">
      <c r="A69" s="20"/>
      <c r="B69" s="21" t="s">
        <v>20</v>
      </c>
      <c r="C69" s="22"/>
      <c r="D69" s="23"/>
      <c r="E69" s="23"/>
      <c r="F69" s="24" t="n">
        <f aca="false">SUM(F70:F79)</f>
        <v>0</v>
      </c>
      <c r="G69" s="25"/>
      <c r="H69" s="26"/>
      <c r="I69" s="27"/>
      <c r="J69" s="27"/>
    </row>
    <row r="70" customFormat="false" ht="18" hidden="false" customHeight="true" outlineLevel="0" collapsed="false">
      <c r="A70" s="20"/>
      <c r="B70" s="29" t="s">
        <v>79</v>
      </c>
      <c r="C70" s="30" t="s">
        <v>25</v>
      </c>
      <c r="D70" s="31" t="n">
        <f aca="false">D68*1.2</f>
        <v>0</v>
      </c>
      <c r="E70" s="32" t="n">
        <v>130</v>
      </c>
      <c r="F70" s="31" t="n">
        <f aca="false">E70*D70</f>
        <v>0</v>
      </c>
    </row>
    <row r="71" customFormat="false" ht="18" hidden="false" customHeight="true" outlineLevel="0" collapsed="false">
      <c r="A71" s="20"/>
      <c r="B71" s="29" t="s">
        <v>80</v>
      </c>
      <c r="C71" s="30" t="s">
        <v>39</v>
      </c>
      <c r="D71" s="31" t="n">
        <f aca="false">D66*67</f>
        <v>0</v>
      </c>
      <c r="E71" s="32" t="n">
        <v>61</v>
      </c>
      <c r="F71" s="31" t="n">
        <f aca="false">E71*D71</f>
        <v>0</v>
      </c>
    </row>
    <row r="72" customFormat="false" ht="18" hidden="false" customHeight="true" outlineLevel="0" collapsed="false">
      <c r="A72" s="20"/>
      <c r="B72" s="29" t="s">
        <v>81</v>
      </c>
      <c r="C72" s="30" t="s">
        <v>39</v>
      </c>
      <c r="D72" s="31" t="n">
        <f aca="false">D67*67</f>
        <v>0</v>
      </c>
      <c r="E72" s="32" t="n">
        <v>75</v>
      </c>
      <c r="F72" s="31" t="n">
        <f aca="false">E72*D72</f>
        <v>0</v>
      </c>
    </row>
    <row r="73" customFormat="false" ht="18" hidden="false" customHeight="true" outlineLevel="0" collapsed="false">
      <c r="A73" s="20"/>
      <c r="B73" s="38" t="s">
        <v>82</v>
      </c>
      <c r="C73" s="39" t="s">
        <v>83</v>
      </c>
      <c r="D73" s="40" t="n">
        <f aca="false">D72/100+D70/100</f>
        <v>0</v>
      </c>
      <c r="E73" s="41" t="n">
        <v>110</v>
      </c>
      <c r="F73" s="40" t="n">
        <f aca="false">E73*D73</f>
        <v>0</v>
      </c>
    </row>
    <row r="74" customFormat="false" ht="18" hidden="false" customHeight="true" outlineLevel="0" collapsed="false">
      <c r="A74" s="20"/>
      <c r="B74" s="13" t="s">
        <v>84</v>
      </c>
      <c r="C74" s="36" t="s">
        <v>52</v>
      </c>
      <c r="D74" s="37" t="n">
        <f aca="false">D73/2</f>
        <v>0</v>
      </c>
      <c r="E74" s="37" t="n">
        <v>150</v>
      </c>
      <c r="F74" s="37" t="n">
        <f aca="false">E74*D74</f>
        <v>0</v>
      </c>
    </row>
    <row r="75" customFormat="false" ht="18" hidden="false" customHeight="true" outlineLevel="0" collapsed="false">
      <c r="A75" s="20"/>
      <c r="B75" s="42" t="s">
        <v>85</v>
      </c>
      <c r="C75" s="43" t="s">
        <v>19</v>
      </c>
      <c r="D75" s="44" t="n">
        <v>0</v>
      </c>
      <c r="E75" s="45" t="n">
        <v>23000</v>
      </c>
      <c r="F75" s="44" t="n">
        <f aca="false">E75*D75</f>
        <v>0</v>
      </c>
    </row>
    <row r="76" customFormat="false" ht="18" hidden="false" customHeight="true" outlineLevel="0" collapsed="false">
      <c r="A76" s="20"/>
      <c r="B76" s="13" t="s">
        <v>86</v>
      </c>
      <c r="C76" s="36" t="s">
        <v>87</v>
      </c>
      <c r="D76" s="37" t="n">
        <f aca="false">D68+D67*5</f>
        <v>0</v>
      </c>
      <c r="E76" s="37" t="n">
        <v>5000</v>
      </c>
      <c r="F76" s="37" t="n">
        <f aca="false">E76*D76</f>
        <v>0</v>
      </c>
    </row>
    <row r="77" customFormat="false" ht="18" hidden="false" customHeight="true" outlineLevel="0" collapsed="false">
      <c r="A77" s="20"/>
      <c r="B77" s="46" t="s">
        <v>88</v>
      </c>
      <c r="C77" s="47" t="s">
        <v>19</v>
      </c>
      <c r="D77" s="48" t="n">
        <f aca="false">D68*0.1</f>
        <v>0</v>
      </c>
      <c r="E77" s="49" t="n">
        <v>3700</v>
      </c>
      <c r="F77" s="48" t="n">
        <f aca="false">D77*E77</f>
        <v>0</v>
      </c>
    </row>
    <row r="78" customFormat="false" ht="18" hidden="false" customHeight="true" outlineLevel="0" collapsed="false">
      <c r="A78" s="20"/>
      <c r="B78" s="29" t="s">
        <v>89</v>
      </c>
      <c r="C78" s="30" t="s">
        <v>90</v>
      </c>
      <c r="D78" s="31" t="n">
        <v>0</v>
      </c>
      <c r="E78" s="32" t="n">
        <v>1000</v>
      </c>
      <c r="F78" s="31" t="n">
        <f aca="false">D78*E78</f>
        <v>0</v>
      </c>
    </row>
    <row r="79" customFormat="false" ht="18" hidden="false" customHeight="true" outlineLevel="0" collapsed="false">
      <c r="A79" s="20"/>
      <c r="B79" s="29" t="s">
        <v>91</v>
      </c>
      <c r="C79" s="30" t="s">
        <v>19</v>
      </c>
      <c r="D79" s="31" t="n">
        <v>0</v>
      </c>
      <c r="E79" s="32" t="n">
        <v>400</v>
      </c>
      <c r="F79" s="31" t="n">
        <f aca="false">E79*D79</f>
        <v>0</v>
      </c>
    </row>
    <row r="80" customFormat="false" ht="15.75" hidden="false" customHeight="true" outlineLevel="0" collapsed="false">
      <c r="A80" s="17"/>
      <c r="B80" s="18" t="s">
        <v>92</v>
      </c>
      <c r="C80" s="19" t="n">
        <f aca="false">F81+F96</f>
        <v>0</v>
      </c>
      <c r="D80" s="19"/>
      <c r="E80" s="19"/>
      <c r="F80" s="19"/>
    </row>
    <row r="81" s="28" customFormat="true" ht="14.25" hidden="false" customHeight="true" outlineLevel="0" collapsed="false">
      <c r="A81" s="20"/>
      <c r="B81" s="21" t="s">
        <v>17</v>
      </c>
      <c r="C81" s="22"/>
      <c r="D81" s="23"/>
      <c r="E81" s="23"/>
      <c r="F81" s="24" t="n">
        <f aca="false">SUM(F82:F95)</f>
        <v>0</v>
      </c>
      <c r="G81" s="25"/>
      <c r="H81" s="26"/>
      <c r="I81" s="27"/>
      <c r="J81" s="27"/>
    </row>
    <row r="82" customFormat="false" ht="18" hidden="false" customHeight="true" outlineLevel="0" collapsed="false">
      <c r="A82" s="20"/>
      <c r="B82" s="29" t="s">
        <v>93</v>
      </c>
      <c r="C82" s="30" t="s">
        <v>25</v>
      </c>
      <c r="D82" s="31" t="n">
        <v>0</v>
      </c>
      <c r="E82" s="32" t="n">
        <v>400</v>
      </c>
      <c r="F82" s="31" t="n">
        <f aca="false">D82*E82</f>
        <v>0</v>
      </c>
    </row>
    <row r="83" customFormat="false" ht="18" hidden="false" customHeight="true" outlineLevel="0" collapsed="false">
      <c r="A83" s="20"/>
      <c r="B83" s="29" t="s">
        <v>94</v>
      </c>
      <c r="C83" s="30" t="s">
        <v>39</v>
      </c>
      <c r="D83" s="31" t="n">
        <f aca="false">D82/2.5</f>
        <v>0</v>
      </c>
      <c r="E83" s="32" t="n">
        <v>200</v>
      </c>
      <c r="F83" s="31" t="n">
        <f aca="false">E83*D83</f>
        <v>0</v>
      </c>
    </row>
    <row r="84" customFormat="false" ht="18" hidden="false" customHeight="true" outlineLevel="0" collapsed="false">
      <c r="A84" s="20"/>
      <c r="B84" s="29" t="s">
        <v>95</v>
      </c>
      <c r="C84" s="30" t="s">
        <v>19</v>
      </c>
      <c r="D84" s="31" t="n">
        <f aca="false">D83/2.5</f>
        <v>0</v>
      </c>
      <c r="E84" s="32" t="n">
        <v>700</v>
      </c>
      <c r="F84" s="31" t="n">
        <f aca="false">E84*D84</f>
        <v>0</v>
      </c>
    </row>
    <row r="85" customFormat="false" ht="18" hidden="false" customHeight="true" outlineLevel="0" collapsed="false">
      <c r="A85" s="20"/>
      <c r="B85" s="29" t="s">
        <v>96</v>
      </c>
      <c r="C85" s="30" t="s">
        <v>52</v>
      </c>
      <c r="D85" s="31" t="n">
        <v>0</v>
      </c>
      <c r="E85" s="32" t="n">
        <v>250</v>
      </c>
      <c r="F85" s="31" t="n">
        <f aca="false">E85*D85</f>
        <v>0</v>
      </c>
    </row>
    <row r="86" customFormat="false" ht="26.25" hidden="false" customHeight="true" outlineLevel="0" collapsed="false">
      <c r="A86" s="20"/>
      <c r="B86" s="13" t="s">
        <v>97</v>
      </c>
      <c r="C86" s="36" t="s">
        <v>39</v>
      </c>
      <c r="D86" s="37" t="n">
        <f aca="false">D85</f>
        <v>0</v>
      </c>
      <c r="E86" s="37" t="n">
        <v>100</v>
      </c>
      <c r="F86" s="37" t="n">
        <f aca="false">E86*D86</f>
        <v>0</v>
      </c>
    </row>
    <row r="87" customFormat="false" ht="18" hidden="false" customHeight="true" outlineLevel="0" collapsed="false">
      <c r="A87" s="20"/>
      <c r="B87" s="29" t="s">
        <v>98</v>
      </c>
      <c r="C87" s="30" t="s">
        <v>31</v>
      </c>
      <c r="D87" s="31" t="n">
        <f aca="false">D85/10</f>
        <v>0</v>
      </c>
      <c r="E87" s="32" t="n">
        <v>150</v>
      </c>
      <c r="F87" s="31" t="n">
        <f aca="false">E87*D87</f>
        <v>0</v>
      </c>
    </row>
    <row r="88" customFormat="false" ht="18" hidden="false" customHeight="true" outlineLevel="0" collapsed="false">
      <c r="A88" s="20"/>
      <c r="B88" s="29" t="s">
        <v>99</v>
      </c>
      <c r="C88" s="30" t="s">
        <v>31</v>
      </c>
      <c r="D88" s="31" t="n">
        <v>0</v>
      </c>
      <c r="E88" s="32" t="n">
        <v>500</v>
      </c>
      <c r="F88" s="31" t="n">
        <f aca="false">E88*D88</f>
        <v>0</v>
      </c>
    </row>
    <row r="89" customFormat="false" ht="30" hidden="false" customHeight="true" outlineLevel="0" collapsed="false">
      <c r="A89" s="20"/>
      <c r="B89" s="13" t="s">
        <v>100</v>
      </c>
      <c r="C89" s="36" t="s">
        <v>39</v>
      </c>
      <c r="D89" s="37" t="n">
        <f aca="false">D88</f>
        <v>0</v>
      </c>
      <c r="E89" s="37" t="n">
        <v>200</v>
      </c>
      <c r="F89" s="37" t="n">
        <f aca="false">E89*D89</f>
        <v>0</v>
      </c>
    </row>
    <row r="90" customFormat="false" ht="18" hidden="false" customHeight="true" outlineLevel="0" collapsed="false">
      <c r="A90" s="20"/>
      <c r="B90" s="29" t="s">
        <v>101</v>
      </c>
      <c r="C90" s="30" t="s">
        <v>31</v>
      </c>
      <c r="D90" s="31" t="n">
        <f aca="false">D88/10</f>
        <v>0</v>
      </c>
      <c r="E90" s="32" t="n">
        <v>250</v>
      </c>
      <c r="F90" s="31" t="n">
        <f aca="false">E90*D90</f>
        <v>0</v>
      </c>
    </row>
    <row r="91" customFormat="false" ht="18" hidden="false" customHeight="true" outlineLevel="0" collapsed="false">
      <c r="A91" s="20"/>
      <c r="B91" s="29" t="s">
        <v>76</v>
      </c>
      <c r="C91" s="30" t="s">
        <v>19</v>
      </c>
      <c r="D91" s="31" t="n">
        <v>0</v>
      </c>
      <c r="E91" s="32" t="n">
        <v>1500</v>
      </c>
      <c r="F91" s="31" t="n">
        <f aca="false">E91*D91</f>
        <v>0</v>
      </c>
    </row>
    <row r="92" customFormat="false" ht="18" hidden="false" customHeight="true" outlineLevel="0" collapsed="false">
      <c r="A92" s="20"/>
      <c r="B92" s="29" t="s">
        <v>102</v>
      </c>
      <c r="C92" s="30" t="s">
        <v>39</v>
      </c>
      <c r="D92" s="31" t="n">
        <v>0</v>
      </c>
      <c r="E92" s="32" t="n">
        <v>250</v>
      </c>
      <c r="F92" s="31" t="n">
        <f aca="false">E92*D92</f>
        <v>0</v>
      </c>
    </row>
    <row r="93" customFormat="false" ht="18" hidden="false" customHeight="true" outlineLevel="0" collapsed="false">
      <c r="A93" s="20"/>
      <c r="B93" s="29" t="s">
        <v>103</v>
      </c>
      <c r="C93" s="30" t="s">
        <v>39</v>
      </c>
      <c r="D93" s="31" t="n">
        <v>0</v>
      </c>
      <c r="E93" s="32" t="n">
        <v>150</v>
      </c>
      <c r="F93" s="31" t="n">
        <f aca="false">E93*D93</f>
        <v>0</v>
      </c>
    </row>
    <row r="94" customFormat="false" ht="18" hidden="false" customHeight="true" outlineLevel="0" collapsed="false">
      <c r="A94" s="20"/>
      <c r="B94" s="29" t="s">
        <v>104</v>
      </c>
      <c r="C94" s="30" t="s">
        <v>39</v>
      </c>
      <c r="D94" s="31" t="n">
        <v>0</v>
      </c>
      <c r="E94" s="32" t="n">
        <v>250</v>
      </c>
      <c r="F94" s="31" t="n">
        <f aca="false">D94*E94</f>
        <v>0</v>
      </c>
    </row>
    <row r="95" customFormat="false" ht="18" hidden="false" customHeight="true" outlineLevel="0" collapsed="false">
      <c r="A95" s="20"/>
      <c r="B95" s="29" t="s">
        <v>105</v>
      </c>
      <c r="C95" s="30" t="s">
        <v>106</v>
      </c>
      <c r="D95" s="31" t="n">
        <v>0</v>
      </c>
      <c r="E95" s="32" t="n">
        <v>500</v>
      </c>
      <c r="F95" s="31" t="n">
        <f aca="false">D95*E95</f>
        <v>0</v>
      </c>
    </row>
    <row r="96" s="28" customFormat="true" ht="15" hidden="false" customHeight="true" outlineLevel="0" collapsed="false">
      <c r="A96" s="20"/>
      <c r="B96" s="21" t="s">
        <v>20</v>
      </c>
      <c r="C96" s="22"/>
      <c r="D96" s="23"/>
      <c r="E96" s="23"/>
      <c r="F96" s="24" t="n">
        <f aca="false">SUM(F97:F107)</f>
        <v>0</v>
      </c>
      <c r="G96" s="25"/>
      <c r="H96" s="26"/>
      <c r="I96" s="27"/>
      <c r="J96" s="27"/>
    </row>
    <row r="97" customFormat="false" ht="18" hidden="false" customHeight="true" outlineLevel="0" collapsed="false">
      <c r="A97" s="20"/>
      <c r="B97" s="29" t="s">
        <v>107</v>
      </c>
      <c r="C97" s="30" t="s">
        <v>108</v>
      </c>
      <c r="D97" s="31" t="n">
        <f aca="false">D82/10</f>
        <v>0</v>
      </c>
      <c r="E97" s="32" t="n">
        <v>175</v>
      </c>
      <c r="F97" s="31" t="n">
        <f aca="false">E97*D97</f>
        <v>0</v>
      </c>
    </row>
    <row r="98" customFormat="false" ht="18" hidden="false" customHeight="true" outlineLevel="0" collapsed="false">
      <c r="A98" s="20"/>
      <c r="B98" s="29" t="s">
        <v>109</v>
      </c>
      <c r="C98" s="30" t="s">
        <v>19</v>
      </c>
      <c r="D98" s="31" t="n">
        <v>0</v>
      </c>
      <c r="E98" s="32" t="n">
        <v>1300</v>
      </c>
      <c r="F98" s="31" t="n">
        <f aca="false">D98*E98</f>
        <v>0</v>
      </c>
    </row>
    <row r="99" customFormat="false" ht="18" hidden="false" customHeight="true" outlineLevel="0" collapsed="false">
      <c r="A99" s="20"/>
      <c r="B99" s="29" t="s">
        <v>110</v>
      </c>
      <c r="C99" s="30" t="s">
        <v>19</v>
      </c>
      <c r="D99" s="31" t="n">
        <v>0</v>
      </c>
      <c r="E99" s="32" t="n">
        <v>1500</v>
      </c>
      <c r="F99" s="31" t="n">
        <f aca="false">D99*E99</f>
        <v>0</v>
      </c>
    </row>
    <row r="100" customFormat="false" ht="18" hidden="false" customHeight="true" outlineLevel="0" collapsed="false">
      <c r="A100" s="20"/>
      <c r="B100" s="29" t="s">
        <v>111</v>
      </c>
      <c r="C100" s="30" t="s">
        <v>108</v>
      </c>
      <c r="D100" s="31" t="n">
        <f aca="false">D82/5+D85/4+D88/4+D94/3+D95/10+D91*7</f>
        <v>0</v>
      </c>
      <c r="E100" s="32" t="n">
        <v>350</v>
      </c>
      <c r="F100" s="31" t="n">
        <f aca="false">D100*E100</f>
        <v>0</v>
      </c>
    </row>
    <row r="101" customFormat="false" ht="15" hidden="false" customHeight="true" outlineLevel="0" collapsed="false">
      <c r="A101" s="20"/>
      <c r="B101" s="13" t="s">
        <v>112</v>
      </c>
      <c r="C101" s="36" t="s">
        <v>31</v>
      </c>
      <c r="D101" s="37" t="n">
        <v>0</v>
      </c>
      <c r="E101" s="37" t="n">
        <v>2500</v>
      </c>
      <c r="F101" s="37" t="n">
        <f aca="false">E101*D101</f>
        <v>0</v>
      </c>
    </row>
    <row r="102" customFormat="false" ht="18" hidden="false" customHeight="true" outlineLevel="0" collapsed="false">
      <c r="A102" s="20"/>
      <c r="B102" s="29" t="s">
        <v>113</v>
      </c>
      <c r="C102" s="30" t="s">
        <v>25</v>
      </c>
      <c r="D102" s="31" t="n">
        <f aca="false">D82*1.015</f>
        <v>0</v>
      </c>
      <c r="E102" s="32" t="n">
        <v>490</v>
      </c>
      <c r="F102" s="31" t="n">
        <f aca="false">E102*D102</f>
        <v>0</v>
      </c>
    </row>
    <row r="103" customFormat="false" ht="18" hidden="false" customHeight="true" outlineLevel="0" collapsed="false">
      <c r="A103" s="20"/>
      <c r="B103" s="29" t="s">
        <v>114</v>
      </c>
      <c r="C103" s="30" t="s">
        <v>39</v>
      </c>
      <c r="D103" s="31" t="n">
        <f aca="false">D85</f>
        <v>0</v>
      </c>
      <c r="E103" s="32" t="n">
        <v>189</v>
      </c>
      <c r="F103" s="31" t="n">
        <f aca="false">D103*E103</f>
        <v>0</v>
      </c>
    </row>
    <row r="104" customFormat="false" ht="18" hidden="false" customHeight="true" outlineLevel="0" collapsed="false">
      <c r="A104" s="20"/>
      <c r="B104" s="29" t="s">
        <v>115</v>
      </c>
      <c r="C104" s="30" t="s">
        <v>39</v>
      </c>
      <c r="D104" s="31" t="n">
        <f aca="false">D88</f>
        <v>0</v>
      </c>
      <c r="E104" s="32" t="n">
        <v>399</v>
      </c>
      <c r="F104" s="31" t="n">
        <f aca="false">D104*E104</f>
        <v>0</v>
      </c>
    </row>
    <row r="105" customFormat="false" ht="18" hidden="false" customHeight="true" outlineLevel="0" collapsed="false">
      <c r="A105" s="20"/>
      <c r="B105" s="29" t="s">
        <v>116</v>
      </c>
      <c r="C105" s="30" t="s">
        <v>31</v>
      </c>
      <c r="D105" s="31" t="n">
        <f aca="false">D92</f>
        <v>0</v>
      </c>
      <c r="E105" s="32" t="n">
        <v>217</v>
      </c>
      <c r="F105" s="31" t="n">
        <f aca="false">E105*D105</f>
        <v>0</v>
      </c>
    </row>
    <row r="106" customFormat="false" ht="18" hidden="false" customHeight="true" outlineLevel="0" collapsed="false">
      <c r="A106" s="20"/>
      <c r="B106" s="29" t="s">
        <v>117</v>
      </c>
      <c r="C106" s="30" t="s">
        <v>31</v>
      </c>
      <c r="D106" s="31" t="n">
        <f aca="false">D95/1.5</f>
        <v>0</v>
      </c>
      <c r="E106" s="32" t="n">
        <v>810</v>
      </c>
      <c r="F106" s="31" t="n">
        <f aca="false">D106*E106</f>
        <v>0</v>
      </c>
    </row>
    <row r="107" customFormat="false" ht="18" hidden="false" customHeight="true" outlineLevel="0" collapsed="false">
      <c r="A107" s="20"/>
      <c r="B107" s="29" t="s">
        <v>118</v>
      </c>
      <c r="C107" s="30" t="s">
        <v>31</v>
      </c>
      <c r="D107" s="31" t="n">
        <f aca="false">D106*9</f>
        <v>0</v>
      </c>
      <c r="E107" s="32" t="n">
        <v>3</v>
      </c>
      <c r="F107" s="31" t="n">
        <f aca="false">E107*D107</f>
        <v>0</v>
      </c>
    </row>
    <row r="108" customFormat="false" ht="15" hidden="false" customHeight="false" outlineLevel="0" collapsed="false">
      <c r="A108" s="17"/>
      <c r="B108" s="50" t="s">
        <v>119</v>
      </c>
      <c r="C108" s="51" t="n">
        <f aca="false">SUM(F109:F115)</f>
        <v>0</v>
      </c>
      <c r="D108" s="51"/>
      <c r="E108" s="51"/>
      <c r="F108" s="51"/>
    </row>
    <row r="109" customFormat="false" ht="18" hidden="false" customHeight="true" outlineLevel="0" collapsed="false">
      <c r="A109" s="20"/>
      <c r="B109" s="29" t="s">
        <v>120</v>
      </c>
      <c r="C109" s="30" t="s">
        <v>90</v>
      </c>
      <c r="D109" s="31" t="n">
        <v>0</v>
      </c>
      <c r="E109" s="32" t="n">
        <v>2500</v>
      </c>
      <c r="F109" s="31" t="n">
        <f aca="false">E109*D109</f>
        <v>0</v>
      </c>
    </row>
    <row r="110" customFormat="false" ht="30" hidden="false" customHeight="true" outlineLevel="0" collapsed="false">
      <c r="A110" s="20"/>
      <c r="B110" s="13" t="s">
        <v>121</v>
      </c>
      <c r="C110" s="36" t="s">
        <v>122</v>
      </c>
      <c r="D110" s="37" t="n">
        <v>0</v>
      </c>
      <c r="E110" s="37" t="n">
        <v>4500</v>
      </c>
      <c r="F110" s="37" t="n">
        <f aca="false">E110*D110</f>
        <v>0</v>
      </c>
    </row>
    <row r="111" customFormat="false" ht="18" hidden="false" customHeight="true" outlineLevel="0" collapsed="false">
      <c r="A111" s="20"/>
      <c r="B111" s="29" t="s">
        <v>123</v>
      </c>
      <c r="C111" s="30" t="s">
        <v>122</v>
      </c>
      <c r="D111" s="31" t="n">
        <v>0</v>
      </c>
      <c r="E111" s="32" t="n">
        <v>1500</v>
      </c>
      <c r="F111" s="31" t="n">
        <f aca="false">E111*D111</f>
        <v>0</v>
      </c>
    </row>
    <row r="112" customFormat="false" ht="18" hidden="false" customHeight="true" outlineLevel="0" collapsed="false">
      <c r="A112" s="20"/>
      <c r="B112" s="29" t="s">
        <v>124</v>
      </c>
      <c r="C112" s="30" t="s">
        <v>122</v>
      </c>
      <c r="D112" s="31" t="n">
        <v>0</v>
      </c>
      <c r="E112" s="32" t="n">
        <v>3000</v>
      </c>
      <c r="F112" s="31" t="n">
        <f aca="false">E112*D112</f>
        <v>0</v>
      </c>
    </row>
    <row r="113" customFormat="false" ht="18" hidden="false" customHeight="true" outlineLevel="0" collapsed="false">
      <c r="A113" s="20"/>
      <c r="B113" s="29" t="s">
        <v>125</v>
      </c>
      <c r="C113" s="30" t="s">
        <v>122</v>
      </c>
      <c r="D113" s="31" t="n">
        <v>0</v>
      </c>
      <c r="E113" s="32" t="n">
        <v>500</v>
      </c>
      <c r="F113" s="31" t="n">
        <f aca="false">E113*D113</f>
        <v>0</v>
      </c>
    </row>
    <row r="114" customFormat="false" ht="30" hidden="false" customHeight="true" outlineLevel="0" collapsed="false">
      <c r="A114" s="20"/>
      <c r="B114" s="13" t="s">
        <v>126</v>
      </c>
      <c r="C114" s="36" t="s">
        <v>122</v>
      </c>
      <c r="D114" s="37" t="n">
        <f aca="false">(D102/14)/8</f>
        <v>0</v>
      </c>
      <c r="E114" s="37" t="n">
        <v>12000</v>
      </c>
      <c r="F114" s="52" t="n">
        <f aca="false">E114*D114</f>
        <v>0</v>
      </c>
    </row>
    <row r="115" customFormat="false" ht="18" hidden="false" customHeight="true" outlineLevel="0" collapsed="false">
      <c r="A115" s="20"/>
      <c r="B115" s="29" t="s">
        <v>127</v>
      </c>
      <c r="C115" s="30" t="s">
        <v>31</v>
      </c>
      <c r="D115" s="31" t="n">
        <v>0</v>
      </c>
      <c r="E115" s="32" t="n">
        <v>7000</v>
      </c>
      <c r="F115" s="31" t="n">
        <f aca="false">D115*E115</f>
        <v>0</v>
      </c>
    </row>
    <row r="116" customFormat="false" ht="15" hidden="false" customHeight="false" outlineLevel="0" collapsed="false">
      <c r="A116" s="17"/>
      <c r="B116" s="18" t="s">
        <v>128</v>
      </c>
      <c r="C116" s="19" t="n">
        <f aca="false">C108</f>
        <v>0</v>
      </c>
      <c r="D116" s="19"/>
      <c r="E116" s="19"/>
      <c r="F116" s="19"/>
    </row>
    <row r="117" customFormat="false" ht="15" hidden="false" customHeight="false" outlineLevel="0" collapsed="false">
      <c r="A117" s="17"/>
      <c r="B117" s="18" t="s">
        <v>129</v>
      </c>
      <c r="C117" s="19" t="n">
        <f aca="false">F10+C14+F24+F51+F65+F81</f>
        <v>0</v>
      </c>
      <c r="D117" s="19"/>
      <c r="E117" s="19"/>
      <c r="F117" s="19"/>
    </row>
    <row r="118" customFormat="false" ht="15" hidden="false" customHeight="false" outlineLevel="0" collapsed="false">
      <c r="A118" s="17"/>
      <c r="B118" s="18" t="s">
        <v>130</v>
      </c>
      <c r="C118" s="19" t="n">
        <f aca="false">F12+F36+F58+F69+F96</f>
        <v>0</v>
      </c>
      <c r="D118" s="19"/>
      <c r="E118" s="19"/>
      <c r="F118" s="19"/>
    </row>
    <row r="119" customFormat="false" ht="13.8" hidden="false" customHeight="false" outlineLevel="0" collapsed="false">
      <c r="A119" s="17"/>
      <c r="B119" s="18" t="s">
        <v>131</v>
      </c>
      <c r="C119" s="19" t="n">
        <f aca="false">SUM(C116:C118)</f>
        <v>0</v>
      </c>
      <c r="D119" s="19"/>
      <c r="E119" s="19"/>
      <c r="F119" s="19"/>
    </row>
    <row r="120" customFormat="false" ht="15" hidden="false" customHeight="false" outlineLevel="0" collapsed="false">
      <c r="B120" s="53"/>
      <c r="C120" s="54"/>
      <c r="D120" s="55"/>
      <c r="E120" s="56"/>
      <c r="F120" s="57"/>
    </row>
    <row r="121" customFormat="false" ht="15" hidden="false" customHeight="true" outlineLevel="0" collapsed="false">
      <c r="B121" s="58" t="s">
        <v>132</v>
      </c>
      <c r="C121" s="58"/>
      <c r="D121" s="58"/>
      <c r="E121" s="54"/>
      <c r="F121" s="54"/>
    </row>
    <row r="122" customFormat="false" ht="15" hidden="false" customHeight="true" outlineLevel="0" collapsed="false">
      <c r="B122" s="58" t="s">
        <v>133</v>
      </c>
      <c r="C122" s="58"/>
      <c r="D122" s="58"/>
      <c r="E122" s="58"/>
      <c r="F122" s="58"/>
    </row>
    <row r="123" customFormat="false" ht="15" hidden="false" customHeight="true" outlineLevel="0" collapsed="false">
      <c r="B123" s="58" t="s">
        <v>134</v>
      </c>
      <c r="C123" s="58"/>
      <c r="D123" s="58"/>
      <c r="E123" s="58"/>
      <c r="F123" s="58"/>
    </row>
    <row r="124" customFormat="false" ht="48.75" hidden="false" customHeight="true" outlineLevel="0" collapsed="false">
      <c r="B124" s="59" t="s">
        <v>135</v>
      </c>
      <c r="C124" s="60" t="s">
        <v>136</v>
      </c>
      <c r="D124" s="60"/>
      <c r="E124" s="60"/>
      <c r="F124" s="60"/>
    </row>
  </sheetData>
  <mergeCells count="26">
    <mergeCell ref="B1:B2"/>
    <mergeCell ref="C1:F3"/>
    <mergeCell ref="A3:B3"/>
    <mergeCell ref="A4:B4"/>
    <mergeCell ref="C4:F4"/>
    <mergeCell ref="A5:B5"/>
    <mergeCell ref="C5:F5"/>
    <mergeCell ref="A6:B6"/>
    <mergeCell ref="C6:F6"/>
    <mergeCell ref="A7:B7"/>
    <mergeCell ref="C7:F7"/>
    <mergeCell ref="C9:F9"/>
    <mergeCell ref="C14:F14"/>
    <mergeCell ref="C23:F23"/>
    <mergeCell ref="C50:F50"/>
    <mergeCell ref="C64:F64"/>
    <mergeCell ref="C80:F80"/>
    <mergeCell ref="C108:F108"/>
    <mergeCell ref="C116:F116"/>
    <mergeCell ref="C117:F117"/>
    <mergeCell ref="C118:F118"/>
    <mergeCell ref="C119:F119"/>
    <mergeCell ref="B121:D121"/>
    <mergeCell ref="B122:F122"/>
    <mergeCell ref="B123:F123"/>
    <mergeCell ref="C124:F1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2016-04-03T21:14:20Z</dcterms:created>
  <dc:creator>Дмитрий Ануфрейчук</dc:creator>
  <dc:description/>
  <dc:language>ru-RU</dc:language>
  <cp:lastModifiedBy/>
  <cp:lastPrinted>2019-03-25T06:55:57Z</cp:lastPrinted>
  <dcterms:modified xsi:type="dcterms:W3CDTF">2021-09-01T18:30:24Z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